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8130" activeTab="0"/>
  </bookViews>
  <sheets>
    <sheet name="нов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<sst xmlns="http://schemas.openxmlformats.org/spreadsheetml/2006/main" count="46" uniqueCount="38">
  <si>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Цели, задачи и программы (наименования)</t>
  </si>
  <si>
    <t>тыс. руб.</t>
  </si>
  <si>
    <t>Итого бюджет субъекта бюджетного планирования</t>
  </si>
  <si>
    <t>Распределение  объемов бюджетных ассигнований республиканского бюджета Республики Алтай  по целям, задачам, долгосрочным республиканским и ведомственным целевым программам</t>
  </si>
  <si>
    <t>Бюджетные ассигнования республиканского бюджета Республики Алтай</t>
  </si>
  <si>
    <t>Цель 1Консолидациямежведомственных усилий органов и учреждений системы профилактики безнадзорности и правонарушений несовершеннолетних Республики Алтай</t>
  </si>
  <si>
    <t>Задача 1.1 Консолидация межведомственных усилий органов и учреждений системы профилактики безнадзорности и правонарушений несовершеннолетних Республики Алтай (Минтруд)</t>
  </si>
  <si>
    <t xml:space="preserve"> Цель 2 Обеспечение защиты конституционных прав работников на безопасные условия труда</t>
  </si>
  <si>
    <t>Задача 2 Обеспечение защиты конституционных прав работников на безопасные условия труда (Минтруд)</t>
  </si>
  <si>
    <t xml:space="preserve"> Цель 3 Обеспечение инвалидам, в том числе детям-инвалидам,равных с другими гражданами возможностей в реализации гражданских прав, экономических, политических и других прав и свобод</t>
  </si>
  <si>
    <t>Задача 3 Обеспечение инвалидам, в том числе детям-инвалидам,равных с другими гражданами возможностей в реализации гражданских прав, экономических, политических и других прав и свобод (Минтруд)</t>
  </si>
  <si>
    <t xml:space="preserve">Цель 4 Обеспечение информационной безопасности управления транспортным процессом, навигации, связи с транспортными средствами, инструментального контроля положения транспортных средств </t>
  </si>
  <si>
    <t>Задача 4 Обеспечение информационной безопасности управления транспортным процессом, навигации, связи с транспортными средствами, инструментального контроля положения транспортных средств на основе широкого применения современных высокоточных средств спутниковой навигации и связи (Минтруд)</t>
  </si>
  <si>
    <t>Цель 5 Обеспечение социальной защищенности и занятости населения</t>
  </si>
  <si>
    <t>Цель 6 Повышение энергетической эффективности при транспортировке и использовании энергетических ресурсов на объектах всех форм собственности и населением за счет снижения потребления топливно-энергетических ресурсов</t>
  </si>
  <si>
    <t>Заджача 6 Повышение энергетической эффективности при транспортировке и использовании энергетических ресурсов на объектах всех форм собственности и населением за счет снижения потребления топливно-энергетичиских ресурсов на единицу валового регионального (муниципального) продукта на 15% к 2015 году по отношению к 2009 году (Минтруд)</t>
  </si>
  <si>
    <t>Цель 7 Повышение эффективности государственного управления</t>
  </si>
  <si>
    <t xml:space="preserve">Задача 7 Повышение эффективности государственного управления на базе Министерства труда и социального развития РА </t>
  </si>
  <si>
    <t>Цель 8 Создание условий для повышения качества и уровня жизни граждан пожилого возраста</t>
  </si>
  <si>
    <t>Задача 8 Создание условий для повышения качества и уровня жизни граждан пожилого возраста (Минтруд)</t>
  </si>
  <si>
    <t>Цель 9 Создание условий для устойчивого и качественного развития демографического потенциала Республики Алтай, сохранение, укрепление здоровья и увеличение продолжительности жизни населения</t>
  </si>
  <si>
    <t>Задача 9 Создание условий для устойчивого и качественного развития демографического потенциала Республики Алтай, сохранение, укрепления здоровья и увеличение продолжительности жизни населения (Минтруд)</t>
  </si>
  <si>
    <t>Цель 10 Формирование в Республике Алтай условий для социальной адаптации граждан, освобожденных из мест лишения свободы</t>
  </si>
  <si>
    <t>Задача 10 Формирование в Республике Алтай условий для социальной адаптации граждан, освобожденных из мест лишения свободы (Минтруд)</t>
  </si>
  <si>
    <t xml:space="preserve">Задача 5 Повышение эффективности системы социального обслуживания населения </t>
  </si>
  <si>
    <t xml:space="preserve">РЦП "Защита от жестокого обращения и профилактика насилия детей в РА"  </t>
  </si>
  <si>
    <t>РЦП "Улучшение условий и охраны труда  в РА"</t>
  </si>
  <si>
    <t>РЦП "Социальная поддержка инвалидов в РА"</t>
  </si>
  <si>
    <t>РЦП" Установка системы ГЛОНАС "</t>
  </si>
  <si>
    <t>ВЦП "Повышение эффетивности системы социального обслуживания населения РА"</t>
  </si>
  <si>
    <t>РЦП "Энергосбережение и повышение энергитической эффетивности РА"</t>
  </si>
  <si>
    <t>ВЦП "Повышение эффективности гос управления на базе Министерства труда и социального развития РА"</t>
  </si>
  <si>
    <t>РЦП "Старшее поколение"</t>
  </si>
  <si>
    <t>РЦП "Демографическое развитие РА"</t>
  </si>
  <si>
    <t>РЦП "Социальная адаптация граждан, освобожденных из мест лишения свободы в РА"</t>
  </si>
  <si>
    <t xml:space="preserve"> Удельный вес в общем объеме %</t>
  </si>
  <si>
    <t>«Повышение эффективности и адресности оказания мер социальной поддержки отдельным категориям граждан в Республике Алтай на 2012 – 2014 годы»</t>
  </si>
  <si>
    <t xml:space="preserve">Приложение №4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</si>
</sst>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  <numFmt numFmtId="172" formatCode="0.000000"/>
    <numFmt numFmtId="173" formatCode="0.0000000"/>
    <numFmt numFmtId="174" formatCode="0.00000000"/>
    <numFmt numFmtId="175" formatCode="0.0000000000000"/>
    <numFmt numFmtId="176" formatCode="0.00000000000000"/>
    <numFmt numFmtId="177" formatCode="0.000000000000000"/>
    <numFmt numFmtId="178" formatCode="0.000000000000"/>
    <numFmt numFmtId="179" formatCode="0.00000000000"/>
    <numFmt numFmtId="180" formatCode="0.0000000000"/>
    <numFmt numFmtId="181" formatCode="0.00000000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2"/>
    </font>
    <font>
      <sz val="11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FF0000"/>
      <name val="Times New Roman"/>
      <family val="1"/>
    </font>
    <font>
      <sz val="14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33" fillId="0" borderId="10" xfId="0" applyFont="1" applyFill="1" applyBorder="1" applyAlignment="1">
      <alignment/>
    </xf>
    <xf numFmtId="2" fontId="33" fillId="0" borderId="10" xfId="0" applyNumberFormat="1" applyFont="1" applyFill="1" applyBorder="1" applyAlignment="1">
      <alignment/>
    </xf>
    <xf numFmtId="170" fontId="0" fillId="0" borderId="10" xfId="0" applyNumberFormat="1" applyFill="1" applyBorder="1" applyAlignment="1">
      <alignment/>
    </xf>
    <xf numFmtId="170" fontId="33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wrapText="1"/>
    </xf>
    <xf numFmtId="169" fontId="33" fillId="0" borderId="10" xfId="0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0" fontId="43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4" zoomScaleNormal="84" zoomScalePageLayoutView="0" workbookViewId="0" topLeftCell="A33">
      <selection activeCell="I1" sqref="I1:K1"/>
    </sheetView>
  </sheetViews>
  <sheetFormatPr defaultColWidth="9.00390625" defaultRowHeight="15.75"/>
  <cols>
    <col min="1" max="1" width="39.625" style="0" customWidth="1"/>
    <col min="2" max="2" width="8.75390625" style="0" customWidth="1"/>
    <col min="3" max="3" width="10.00390625" style="0" customWidth="1"/>
    <col min="5" max="5" width="10.25390625" style="0" customWidth="1"/>
    <col min="6" max="6" width="9.50390625" style="0" customWidth="1"/>
    <col min="7" max="7" width="11.875" style="0" customWidth="1"/>
    <col min="8" max="8" width="13.25390625" style="0" customWidth="1"/>
    <col min="9" max="9" width="9.625" style="0" customWidth="1"/>
    <col min="10" max="10" width="10.25390625" style="0" customWidth="1"/>
    <col min="11" max="11" width="10.625" style="0" customWidth="1"/>
  </cols>
  <sheetData>
    <row r="1" spans="9:11" ht="47.25" customHeight="1">
      <c r="I1" s="21" t="s">
        <v>37</v>
      </c>
      <c r="J1" s="21"/>
      <c r="K1" s="21"/>
    </row>
    <row r="2" spans="10:11" ht="7.5" customHeight="1">
      <c r="J2" s="1"/>
      <c r="K2" s="1"/>
    </row>
    <row r="3" spans="1:11" ht="36.7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9.5" customHeight="1">
      <c r="A4" s="23" t="s">
        <v>0</v>
      </c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23"/>
      <c r="B5" s="24">
        <v>2010</v>
      </c>
      <c r="C5" s="24"/>
      <c r="D5" s="24">
        <v>2011</v>
      </c>
      <c r="E5" s="24"/>
      <c r="F5" s="24">
        <v>2012</v>
      </c>
      <c r="G5" s="24"/>
      <c r="H5" s="24">
        <v>2013</v>
      </c>
      <c r="I5" s="24"/>
      <c r="J5" s="24">
        <v>2014</v>
      </c>
      <c r="K5" s="24"/>
    </row>
    <row r="6" spans="1:11" ht="68.25" customHeight="1">
      <c r="A6" s="23"/>
      <c r="B6" s="14" t="s">
        <v>1</v>
      </c>
      <c r="C6" s="7" t="s">
        <v>35</v>
      </c>
      <c r="D6" s="14" t="s">
        <v>1</v>
      </c>
      <c r="E6" s="7" t="s">
        <v>35</v>
      </c>
      <c r="F6" s="14" t="s">
        <v>1</v>
      </c>
      <c r="G6" s="7" t="s">
        <v>35</v>
      </c>
      <c r="H6" s="14" t="s">
        <v>1</v>
      </c>
      <c r="I6" s="7" t="s">
        <v>35</v>
      </c>
      <c r="J6" s="14" t="s">
        <v>1</v>
      </c>
      <c r="K6" s="7" t="s">
        <v>35</v>
      </c>
    </row>
    <row r="7" spans="1:11" ht="69.75" customHeight="1">
      <c r="A7" s="15" t="s">
        <v>5</v>
      </c>
      <c r="B7" s="10">
        <f>B8</f>
        <v>314</v>
      </c>
      <c r="C7" s="11">
        <f aca="true" t="shared" si="0" ref="C7:K7">C8</f>
        <v>0.17805692264334008</v>
      </c>
      <c r="D7" s="10">
        <f t="shared" si="0"/>
        <v>7537.3</v>
      </c>
      <c r="E7" s="11">
        <f t="shared" si="0"/>
        <v>2.675776084405891</v>
      </c>
      <c r="F7" s="10">
        <f t="shared" si="0"/>
        <v>300</v>
      </c>
      <c r="G7" s="20">
        <f t="shared" si="0"/>
        <v>0.025813910445177238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</row>
    <row r="8" spans="1:11" ht="76.5" customHeight="1">
      <c r="A8" s="2" t="s">
        <v>6</v>
      </c>
      <c r="B8" s="10">
        <f>B9</f>
        <v>314</v>
      </c>
      <c r="C8" s="11">
        <f aca="true" t="shared" si="1" ref="C8:K8">C9</f>
        <v>0.17805692264334008</v>
      </c>
      <c r="D8" s="10">
        <f t="shared" si="1"/>
        <v>7537.3</v>
      </c>
      <c r="E8" s="11">
        <f t="shared" si="1"/>
        <v>2.675776084405891</v>
      </c>
      <c r="F8" s="10">
        <f t="shared" si="1"/>
        <v>300</v>
      </c>
      <c r="G8" s="20">
        <f t="shared" si="1"/>
        <v>0.025813910445177238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</row>
    <row r="9" spans="1:11" ht="35.25" customHeight="1">
      <c r="A9" s="5" t="s">
        <v>25</v>
      </c>
      <c r="B9" s="8">
        <v>314</v>
      </c>
      <c r="C9" s="9">
        <f>B9*100/B38</f>
        <v>0.17805692264334008</v>
      </c>
      <c r="D9" s="8">
        <f>222.6+1580.1+1390+4344.6</f>
        <v>7537.3</v>
      </c>
      <c r="E9" s="9">
        <f>D9*100/D38</f>
        <v>2.675776084405891</v>
      </c>
      <c r="F9" s="8">
        <v>300</v>
      </c>
      <c r="G9" s="12">
        <f>F9*100/F38</f>
        <v>0.025813910445177238</v>
      </c>
      <c r="H9" s="8">
        <v>0</v>
      </c>
      <c r="I9" s="12">
        <v>0</v>
      </c>
      <c r="J9" s="8">
        <v>0</v>
      </c>
      <c r="K9" s="12">
        <v>0</v>
      </c>
    </row>
    <row r="10" spans="1:11" ht="42.75" customHeight="1">
      <c r="A10" s="15" t="s">
        <v>7</v>
      </c>
      <c r="B10" s="10">
        <f>B11</f>
        <v>200</v>
      </c>
      <c r="C10" s="11">
        <f aca="true" t="shared" si="2" ref="C10:K11">C11</f>
        <v>0.1134120526390701</v>
      </c>
      <c r="D10" s="10">
        <f t="shared" si="2"/>
        <v>180</v>
      </c>
      <c r="E10" s="11">
        <f t="shared" si="2"/>
        <v>0.06390082591817499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</row>
    <row r="11" spans="1:11" ht="44.25" customHeight="1">
      <c r="A11" s="2" t="s">
        <v>8</v>
      </c>
      <c r="B11" s="10">
        <f>B12</f>
        <v>200</v>
      </c>
      <c r="C11" s="11">
        <f t="shared" si="2"/>
        <v>0.1134120526390701</v>
      </c>
      <c r="D11" s="10">
        <f t="shared" si="2"/>
        <v>180</v>
      </c>
      <c r="E11" s="11">
        <f t="shared" si="2"/>
        <v>0.06390082591817499</v>
      </c>
      <c r="F11" s="10">
        <f t="shared" si="2"/>
        <v>0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</row>
    <row r="12" spans="1:11" ht="31.5" customHeight="1">
      <c r="A12" s="5" t="s">
        <v>26</v>
      </c>
      <c r="B12" s="8">
        <v>200</v>
      </c>
      <c r="C12" s="9">
        <f>B12*100/B38</f>
        <v>0.1134120526390701</v>
      </c>
      <c r="D12" s="8">
        <v>180</v>
      </c>
      <c r="E12" s="12">
        <f>D12*100/D38</f>
        <v>0.06390082591817499</v>
      </c>
      <c r="F12" s="8">
        <v>0</v>
      </c>
      <c r="G12" s="12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73.5" customHeight="1">
      <c r="A13" s="15" t="s">
        <v>9</v>
      </c>
      <c r="B13" s="10">
        <f>B14</f>
        <v>1000</v>
      </c>
      <c r="C13" s="11">
        <f aca="true" t="shared" si="3" ref="C13:K14">C14</f>
        <v>0.5670602631953505</v>
      </c>
      <c r="D13" s="10">
        <f t="shared" si="3"/>
        <v>5156.5</v>
      </c>
      <c r="E13" s="13">
        <f t="shared" si="3"/>
        <v>1.8305811602614963</v>
      </c>
      <c r="F13" s="10">
        <f t="shared" si="3"/>
        <v>300</v>
      </c>
      <c r="G13" s="11">
        <f t="shared" si="3"/>
        <v>0.025813910445177238</v>
      </c>
      <c r="H13" s="10">
        <f t="shared" si="3"/>
        <v>0</v>
      </c>
      <c r="I13" s="11">
        <f t="shared" si="3"/>
        <v>0</v>
      </c>
      <c r="J13" s="10">
        <f t="shared" si="3"/>
        <v>0</v>
      </c>
      <c r="K13" s="13">
        <f t="shared" si="3"/>
        <v>0</v>
      </c>
    </row>
    <row r="14" spans="1:11" ht="90" customHeight="1">
      <c r="A14" s="2" t="s">
        <v>10</v>
      </c>
      <c r="B14" s="8">
        <f>B15</f>
        <v>1000</v>
      </c>
      <c r="C14" s="9">
        <f t="shared" si="3"/>
        <v>0.5670602631953505</v>
      </c>
      <c r="D14" s="8">
        <f t="shared" si="3"/>
        <v>5156.5</v>
      </c>
      <c r="E14" s="12">
        <f t="shared" si="3"/>
        <v>1.8305811602614963</v>
      </c>
      <c r="F14" s="8">
        <f t="shared" si="3"/>
        <v>300</v>
      </c>
      <c r="G14" s="9">
        <f t="shared" si="3"/>
        <v>0.025813910445177238</v>
      </c>
      <c r="H14" s="8">
        <f t="shared" si="3"/>
        <v>0</v>
      </c>
      <c r="I14" s="9">
        <f t="shared" si="3"/>
        <v>0</v>
      </c>
      <c r="J14" s="8">
        <f t="shared" si="3"/>
        <v>0</v>
      </c>
      <c r="K14" s="12">
        <f t="shared" si="3"/>
        <v>0</v>
      </c>
    </row>
    <row r="15" spans="1:11" ht="25.5" customHeight="1">
      <c r="A15" s="5" t="s">
        <v>27</v>
      </c>
      <c r="B15" s="8">
        <v>1000</v>
      </c>
      <c r="C15" s="9">
        <f>B15*100/B38</f>
        <v>0.5670602631953505</v>
      </c>
      <c r="D15" s="8">
        <f>371.8+3633.7+976+175</f>
        <v>5156.5</v>
      </c>
      <c r="E15" s="12">
        <f>D15*100/D38</f>
        <v>1.8305811602614963</v>
      </c>
      <c r="F15" s="8">
        <v>300</v>
      </c>
      <c r="G15" s="12">
        <f>F15*100/F38</f>
        <v>0.025813910445177238</v>
      </c>
      <c r="H15" s="8">
        <v>0</v>
      </c>
      <c r="I15" s="12">
        <f>H15*100/H38</f>
        <v>0</v>
      </c>
      <c r="J15" s="8">
        <v>0</v>
      </c>
      <c r="K15" s="12">
        <f>J15*100/J38</f>
        <v>0</v>
      </c>
    </row>
    <row r="16" spans="1:11" ht="78" customHeight="1">
      <c r="A16" s="15" t="s">
        <v>11</v>
      </c>
      <c r="B16" s="10">
        <f>B17</f>
        <v>0</v>
      </c>
      <c r="C16" s="10">
        <f aca="true" t="shared" si="4" ref="C16:K17">C17</f>
        <v>0</v>
      </c>
      <c r="D16" s="10">
        <f t="shared" si="4"/>
        <v>85.8</v>
      </c>
      <c r="E16" s="11">
        <f t="shared" si="4"/>
        <v>0.030459393687663414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</row>
    <row r="17" spans="1:11" ht="103.5" customHeight="1">
      <c r="A17" s="2" t="s">
        <v>12</v>
      </c>
      <c r="B17" s="10">
        <f>B18</f>
        <v>0</v>
      </c>
      <c r="C17" s="10">
        <f t="shared" si="4"/>
        <v>0</v>
      </c>
      <c r="D17" s="10">
        <f t="shared" si="4"/>
        <v>85.8</v>
      </c>
      <c r="E17" s="11">
        <f t="shared" si="4"/>
        <v>0.030459393687663414</v>
      </c>
      <c r="F17" s="10">
        <f t="shared" si="4"/>
        <v>0</v>
      </c>
      <c r="G17" s="10">
        <f t="shared" si="4"/>
        <v>0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</row>
    <row r="18" spans="1:11" ht="27" customHeight="1">
      <c r="A18" s="5" t="s">
        <v>28</v>
      </c>
      <c r="B18" s="8">
        <v>0</v>
      </c>
      <c r="C18" s="12">
        <f>B18*100/B38</f>
        <v>0</v>
      </c>
      <c r="D18" s="8">
        <v>85.8</v>
      </c>
      <c r="E18" s="9">
        <f>D18*100/D38</f>
        <v>0.030459393687663414</v>
      </c>
      <c r="F18" s="8">
        <v>0</v>
      </c>
      <c r="G18" s="12">
        <v>0</v>
      </c>
      <c r="H18" s="8">
        <v>0</v>
      </c>
      <c r="I18" s="12">
        <v>0</v>
      </c>
      <c r="J18" s="8">
        <v>0</v>
      </c>
      <c r="K18" s="12">
        <v>0</v>
      </c>
    </row>
    <row r="19" spans="1:11" ht="31.5" customHeight="1">
      <c r="A19" s="16" t="s">
        <v>13</v>
      </c>
      <c r="B19" s="10">
        <f>B20</f>
        <v>112853.1</v>
      </c>
      <c r="C19" s="13">
        <f aca="true" t="shared" si="5" ref="C19:K20">C20</f>
        <v>63.994508588411215</v>
      </c>
      <c r="D19" s="10">
        <f t="shared" si="5"/>
        <v>164713.59999999998</v>
      </c>
      <c r="E19" s="11">
        <f t="shared" si="5"/>
        <v>58.47408377753282</v>
      </c>
      <c r="F19" s="10">
        <f t="shared" si="5"/>
        <v>202544.4</v>
      </c>
      <c r="G19" s="11">
        <f t="shared" si="5"/>
        <v>17.428210009240523</v>
      </c>
      <c r="H19" s="10">
        <f t="shared" si="5"/>
        <v>207634.1</v>
      </c>
      <c r="I19" s="11">
        <f t="shared" si="5"/>
        <v>18.377180847608273</v>
      </c>
      <c r="J19" s="10">
        <f t="shared" si="5"/>
        <v>207634.1</v>
      </c>
      <c r="K19" s="11">
        <f t="shared" si="5"/>
        <v>18.178811959343584</v>
      </c>
    </row>
    <row r="20" spans="1:11" ht="33.75" customHeight="1">
      <c r="A20" s="2" t="s">
        <v>24</v>
      </c>
      <c r="B20" s="8">
        <f>B21</f>
        <v>112853.1</v>
      </c>
      <c r="C20" s="12">
        <f t="shared" si="5"/>
        <v>63.994508588411215</v>
      </c>
      <c r="D20" s="8">
        <f t="shared" si="5"/>
        <v>164713.59999999998</v>
      </c>
      <c r="E20" s="9">
        <f t="shared" si="5"/>
        <v>58.47408377753282</v>
      </c>
      <c r="F20" s="8">
        <f t="shared" si="5"/>
        <v>202544.4</v>
      </c>
      <c r="G20" s="9">
        <f t="shared" si="5"/>
        <v>17.428210009240523</v>
      </c>
      <c r="H20" s="8">
        <f t="shared" si="5"/>
        <v>207634.1</v>
      </c>
      <c r="I20" s="9">
        <f t="shared" si="5"/>
        <v>18.377180847608273</v>
      </c>
      <c r="J20" s="8">
        <f t="shared" si="5"/>
        <v>207634.1</v>
      </c>
      <c r="K20" s="9">
        <f t="shared" si="5"/>
        <v>18.178811959343584</v>
      </c>
    </row>
    <row r="21" spans="1:11" ht="36" customHeight="1">
      <c r="A21" s="3" t="s">
        <v>29</v>
      </c>
      <c r="B21" s="8">
        <f>112853.1</f>
        <v>112853.1</v>
      </c>
      <c r="C21" s="12">
        <f>B21*100/B38</f>
        <v>63.994508588411215</v>
      </c>
      <c r="D21" s="8">
        <f>8512.9+43196.2+8812.9+17791.7+13017.1+6438.6+10064.9+2700+55000-820.7</f>
        <v>164713.59999999998</v>
      </c>
      <c r="E21" s="9">
        <f>D21*100/D38</f>
        <v>58.47408377753282</v>
      </c>
      <c r="F21" s="8">
        <v>202544.4</v>
      </c>
      <c r="G21" s="9">
        <f>F21*100/F38</f>
        <v>17.428210009240523</v>
      </c>
      <c r="H21" s="8">
        <v>207634.1</v>
      </c>
      <c r="I21" s="12">
        <f>H21*100/H38</f>
        <v>18.377180847608273</v>
      </c>
      <c r="J21" s="8">
        <v>207634.1</v>
      </c>
      <c r="K21" s="12">
        <f>J21*100/J38</f>
        <v>18.178811959343584</v>
      </c>
    </row>
    <row r="22" spans="1:11" ht="79.5" customHeight="1">
      <c r="A22" s="17" t="s">
        <v>14</v>
      </c>
      <c r="B22" s="10">
        <f>B23</f>
        <v>0</v>
      </c>
      <c r="C22" s="10">
        <f aca="true" t="shared" si="6" ref="C22:K23">C23</f>
        <v>0</v>
      </c>
      <c r="D22" s="10">
        <f t="shared" si="6"/>
        <v>700</v>
      </c>
      <c r="E22" s="11">
        <f t="shared" si="6"/>
        <v>0.24850321190401387</v>
      </c>
      <c r="F22" s="10">
        <f t="shared" si="6"/>
        <v>0</v>
      </c>
      <c r="G22" s="10">
        <f t="shared" si="6"/>
        <v>0</v>
      </c>
      <c r="H22" s="10">
        <f t="shared" si="6"/>
        <v>0</v>
      </c>
      <c r="I22" s="10">
        <f t="shared" si="6"/>
        <v>0</v>
      </c>
      <c r="J22" s="10">
        <f t="shared" si="6"/>
        <v>0</v>
      </c>
      <c r="K22" s="10">
        <f t="shared" si="6"/>
        <v>0</v>
      </c>
    </row>
    <row r="23" spans="1:11" ht="129" customHeight="1">
      <c r="A23" s="2" t="s">
        <v>15</v>
      </c>
      <c r="B23" s="8">
        <f>B24</f>
        <v>0</v>
      </c>
      <c r="C23" s="8">
        <f t="shared" si="6"/>
        <v>0</v>
      </c>
      <c r="D23" s="8">
        <f t="shared" si="6"/>
        <v>700</v>
      </c>
      <c r="E23" s="9">
        <f t="shared" si="6"/>
        <v>0.24850321190401387</v>
      </c>
      <c r="F23" s="8">
        <f t="shared" si="6"/>
        <v>0</v>
      </c>
      <c r="G23" s="8">
        <f t="shared" si="6"/>
        <v>0</v>
      </c>
      <c r="H23" s="8">
        <f t="shared" si="6"/>
        <v>0</v>
      </c>
      <c r="I23" s="8">
        <f t="shared" si="6"/>
        <v>0</v>
      </c>
      <c r="J23" s="8">
        <f t="shared" si="6"/>
        <v>0</v>
      </c>
      <c r="K23" s="8">
        <f t="shared" si="6"/>
        <v>0</v>
      </c>
    </row>
    <row r="24" spans="1:11" ht="32.25" customHeight="1">
      <c r="A24" s="4" t="s">
        <v>30</v>
      </c>
      <c r="B24" s="8">
        <v>0</v>
      </c>
      <c r="C24" s="9">
        <v>0</v>
      </c>
      <c r="D24" s="8">
        <v>700</v>
      </c>
      <c r="E24" s="9">
        <f>D24*100/D38</f>
        <v>0.24850321190401387</v>
      </c>
      <c r="F24" s="8">
        <v>0</v>
      </c>
      <c r="G24" s="12">
        <v>0</v>
      </c>
      <c r="H24" s="8">
        <v>0</v>
      </c>
      <c r="I24" s="9">
        <v>0</v>
      </c>
      <c r="J24" s="8">
        <v>0</v>
      </c>
      <c r="K24" s="9">
        <v>0</v>
      </c>
    </row>
    <row r="25" spans="1:11" ht="33.75" customHeight="1">
      <c r="A25" s="15" t="s">
        <v>16</v>
      </c>
      <c r="B25" s="10">
        <f>B26</f>
        <v>58545</v>
      </c>
      <c r="C25" s="13">
        <f aca="true" t="shared" si="7" ref="C25:K26">C26</f>
        <v>33.198543108771794</v>
      </c>
      <c r="D25" s="10">
        <f t="shared" si="7"/>
        <v>48105.8</v>
      </c>
      <c r="E25" s="11">
        <f t="shared" si="7"/>
        <v>17.077779730303014</v>
      </c>
      <c r="F25" s="10">
        <f t="shared" si="7"/>
        <v>691</v>
      </c>
      <c r="G25" s="11">
        <f t="shared" si="7"/>
        <v>0.05945804039205824</v>
      </c>
      <c r="H25" s="10">
        <f t="shared" si="7"/>
        <v>24629.5</v>
      </c>
      <c r="I25" s="11">
        <f t="shared" si="7"/>
        <v>2.1798961523476534</v>
      </c>
      <c r="J25" s="10">
        <f t="shared" si="7"/>
        <v>24629.5</v>
      </c>
      <c r="K25" s="13">
        <f t="shared" si="7"/>
        <v>2.1563656892227856</v>
      </c>
    </row>
    <row r="26" spans="1:11" ht="57.75" customHeight="1">
      <c r="A26" s="2" t="s">
        <v>17</v>
      </c>
      <c r="B26" s="8">
        <f>B27</f>
        <v>58545</v>
      </c>
      <c r="C26" s="12">
        <f t="shared" si="7"/>
        <v>33.198543108771794</v>
      </c>
      <c r="D26" s="8">
        <f t="shared" si="7"/>
        <v>48105.8</v>
      </c>
      <c r="E26" s="9">
        <f t="shared" si="7"/>
        <v>17.077779730303014</v>
      </c>
      <c r="F26" s="8">
        <f t="shared" si="7"/>
        <v>691</v>
      </c>
      <c r="G26" s="9">
        <f t="shared" si="7"/>
        <v>0.05945804039205824</v>
      </c>
      <c r="H26" s="8">
        <f t="shared" si="7"/>
        <v>24629.5</v>
      </c>
      <c r="I26" s="9">
        <f t="shared" si="7"/>
        <v>2.1798961523476534</v>
      </c>
      <c r="J26" s="8">
        <f t="shared" si="7"/>
        <v>24629.5</v>
      </c>
      <c r="K26" s="12">
        <f t="shared" si="7"/>
        <v>2.1563656892227856</v>
      </c>
    </row>
    <row r="27" spans="1:11" ht="54" customHeight="1">
      <c r="A27" s="3" t="s">
        <v>31</v>
      </c>
      <c r="B27" s="10">
        <v>58545</v>
      </c>
      <c r="C27" s="11">
        <f>B27*100/B38</f>
        <v>33.198543108771794</v>
      </c>
      <c r="D27" s="10">
        <f>52.9+4380+40000+23672.9-20000</f>
        <v>48105.8</v>
      </c>
      <c r="E27" s="11">
        <f>D27*100/D38</f>
        <v>17.077779730303014</v>
      </c>
      <c r="F27" s="10">
        <f>260+200+231</f>
        <v>691</v>
      </c>
      <c r="G27" s="11">
        <f>F27*100/F38</f>
        <v>0.05945804039205824</v>
      </c>
      <c r="H27" s="10">
        <v>24629.5</v>
      </c>
      <c r="I27" s="11">
        <f>H27*100/H38</f>
        <v>2.1798961523476534</v>
      </c>
      <c r="J27" s="10">
        <v>24629.5</v>
      </c>
      <c r="K27" s="13">
        <f>J27*100/J38</f>
        <v>2.1563656892227856</v>
      </c>
    </row>
    <row r="28" spans="1:11" ht="48.75" customHeight="1">
      <c r="A28" s="15" t="s">
        <v>18</v>
      </c>
      <c r="B28" s="10">
        <f>B29</f>
        <v>1200</v>
      </c>
      <c r="C28" s="11">
        <f aca="true" t="shared" si="8" ref="C28:K29">C29</f>
        <v>0.6804723158344207</v>
      </c>
      <c r="D28" s="10">
        <f t="shared" si="8"/>
        <v>51330.6</v>
      </c>
      <c r="E28" s="13">
        <f t="shared" si="8"/>
        <v>18.222598527085964</v>
      </c>
      <c r="F28" s="10">
        <f t="shared" si="8"/>
        <v>200</v>
      </c>
      <c r="G28" s="10">
        <f t="shared" si="8"/>
        <v>0</v>
      </c>
      <c r="H28" s="10">
        <f t="shared" si="8"/>
        <v>0</v>
      </c>
      <c r="I28" s="10">
        <f t="shared" si="8"/>
        <v>0</v>
      </c>
      <c r="J28" s="10">
        <f t="shared" si="8"/>
        <v>0</v>
      </c>
      <c r="K28" s="10">
        <f t="shared" si="8"/>
        <v>0</v>
      </c>
    </row>
    <row r="29" spans="1:11" ht="42.75" customHeight="1">
      <c r="A29" s="2" t="s">
        <v>19</v>
      </c>
      <c r="B29" s="8">
        <f>B30</f>
        <v>1200</v>
      </c>
      <c r="C29" s="9">
        <f t="shared" si="8"/>
        <v>0.6804723158344207</v>
      </c>
      <c r="D29" s="8">
        <f t="shared" si="8"/>
        <v>51330.6</v>
      </c>
      <c r="E29" s="12">
        <f t="shared" si="8"/>
        <v>18.222598527085964</v>
      </c>
      <c r="F29" s="8">
        <f t="shared" si="8"/>
        <v>200</v>
      </c>
      <c r="G29" s="8">
        <f t="shared" si="8"/>
        <v>0</v>
      </c>
      <c r="H29" s="8">
        <f t="shared" si="8"/>
        <v>0</v>
      </c>
      <c r="I29" s="8">
        <f t="shared" si="8"/>
        <v>0</v>
      </c>
      <c r="J29" s="8">
        <f t="shared" si="8"/>
        <v>0</v>
      </c>
      <c r="K29" s="8">
        <f t="shared" si="8"/>
        <v>0</v>
      </c>
    </row>
    <row r="30" spans="1:11" ht="18" customHeight="1">
      <c r="A30" s="4" t="s">
        <v>32</v>
      </c>
      <c r="B30" s="8">
        <v>1200</v>
      </c>
      <c r="C30" s="9">
        <f>B30*100/B38</f>
        <v>0.6804723158344207</v>
      </c>
      <c r="D30" s="8">
        <f>1062.9+11806.3+34448.4+3819.9+193.1</f>
        <v>51330.6</v>
      </c>
      <c r="E30" s="12">
        <f>D30*100/D38</f>
        <v>18.222598527085964</v>
      </c>
      <c r="F30" s="8">
        <v>200</v>
      </c>
      <c r="G30" s="12">
        <v>0</v>
      </c>
      <c r="H30" s="8">
        <v>0</v>
      </c>
      <c r="I30" s="12">
        <v>0</v>
      </c>
      <c r="J30" s="8">
        <v>0</v>
      </c>
      <c r="K30" s="12">
        <v>0</v>
      </c>
    </row>
    <row r="31" spans="1:11" ht="84" customHeight="1">
      <c r="A31" s="17" t="s">
        <v>20</v>
      </c>
      <c r="B31" s="8">
        <f>B32</f>
        <v>1800</v>
      </c>
      <c r="C31" s="9">
        <f aca="true" t="shared" si="9" ref="C31:K32">C32</f>
        <v>1.020708473751631</v>
      </c>
      <c r="D31" s="8">
        <f t="shared" si="9"/>
        <v>2755</v>
      </c>
      <c r="E31" s="9">
        <f t="shared" si="9"/>
        <v>0.9780376411365117</v>
      </c>
      <c r="F31" s="8">
        <f t="shared" si="9"/>
        <v>300</v>
      </c>
      <c r="G31" s="12">
        <f t="shared" si="9"/>
        <v>0.025813910445177238</v>
      </c>
      <c r="H31" s="8">
        <f t="shared" si="9"/>
        <v>0</v>
      </c>
      <c r="I31" s="9">
        <f t="shared" si="9"/>
        <v>0</v>
      </c>
      <c r="J31" s="8">
        <f t="shared" si="9"/>
        <v>0</v>
      </c>
      <c r="K31" s="9">
        <f t="shared" si="9"/>
        <v>0</v>
      </c>
    </row>
    <row r="32" spans="1:11" ht="85.5" customHeight="1">
      <c r="A32" s="2" t="s">
        <v>21</v>
      </c>
      <c r="B32" s="8">
        <f>B33</f>
        <v>1800</v>
      </c>
      <c r="C32" s="9">
        <f t="shared" si="9"/>
        <v>1.020708473751631</v>
      </c>
      <c r="D32" s="8">
        <f t="shared" si="9"/>
        <v>2755</v>
      </c>
      <c r="E32" s="9">
        <f t="shared" si="9"/>
        <v>0.9780376411365117</v>
      </c>
      <c r="F32" s="8">
        <f t="shared" si="9"/>
        <v>300</v>
      </c>
      <c r="G32" s="12">
        <f t="shared" si="9"/>
        <v>0.025813910445177238</v>
      </c>
      <c r="H32" s="8">
        <f t="shared" si="9"/>
        <v>0</v>
      </c>
      <c r="I32" s="9">
        <f t="shared" si="9"/>
        <v>0</v>
      </c>
      <c r="J32" s="8">
        <f t="shared" si="9"/>
        <v>0</v>
      </c>
      <c r="K32" s="9">
        <f t="shared" si="9"/>
        <v>0</v>
      </c>
    </row>
    <row r="33" spans="1:11" ht="15.75">
      <c r="A33" s="4" t="s">
        <v>33</v>
      </c>
      <c r="B33" s="8">
        <v>1800</v>
      </c>
      <c r="C33" s="9">
        <f>B33*100/B38</f>
        <v>1.020708473751631</v>
      </c>
      <c r="D33" s="8">
        <f>550+2205</f>
        <v>2755</v>
      </c>
      <c r="E33" s="9">
        <f>D33*100/D38</f>
        <v>0.9780376411365117</v>
      </c>
      <c r="F33" s="8">
        <v>300</v>
      </c>
      <c r="G33" s="12">
        <f>F33*100/F38</f>
        <v>0.025813910445177238</v>
      </c>
      <c r="H33" s="8">
        <v>0</v>
      </c>
      <c r="I33" s="9">
        <f>H33*100/H38</f>
        <v>0</v>
      </c>
      <c r="J33" s="8">
        <v>0</v>
      </c>
      <c r="K33" s="9">
        <f>J33*100/J38</f>
        <v>0</v>
      </c>
    </row>
    <row r="34" spans="1:11" ht="51.75" customHeight="1">
      <c r="A34" s="15" t="s">
        <v>22</v>
      </c>
      <c r="B34" s="10">
        <f>B35</f>
        <v>436</v>
      </c>
      <c r="C34" s="11">
        <f aca="true" t="shared" si="10" ref="C34:K35">C35</f>
        <v>0.24723827475317284</v>
      </c>
      <c r="D34" s="10">
        <f t="shared" si="10"/>
        <v>1121.9</v>
      </c>
      <c r="E34" s="13">
        <f t="shared" si="10"/>
        <v>0.3982796477644474</v>
      </c>
      <c r="F34" s="10">
        <f t="shared" si="10"/>
        <v>150</v>
      </c>
      <c r="G34" s="13">
        <f t="shared" si="10"/>
        <v>0.012906955222588619</v>
      </c>
      <c r="H34" s="10">
        <f t="shared" si="10"/>
        <v>0</v>
      </c>
      <c r="I34" s="10">
        <f t="shared" si="10"/>
        <v>0</v>
      </c>
      <c r="J34" s="10">
        <f t="shared" si="10"/>
        <v>0</v>
      </c>
      <c r="K34" s="10">
        <f t="shared" si="10"/>
        <v>0</v>
      </c>
    </row>
    <row r="35" spans="1:11" ht="61.5" customHeight="1">
      <c r="A35" s="2" t="s">
        <v>23</v>
      </c>
      <c r="B35" s="8">
        <f>B36</f>
        <v>436</v>
      </c>
      <c r="C35" s="9">
        <f t="shared" si="10"/>
        <v>0.24723827475317284</v>
      </c>
      <c r="D35" s="8">
        <f t="shared" si="10"/>
        <v>1121.9</v>
      </c>
      <c r="E35" s="12">
        <f t="shared" si="10"/>
        <v>0.3982796477644474</v>
      </c>
      <c r="F35" s="8">
        <f t="shared" si="10"/>
        <v>150</v>
      </c>
      <c r="G35" s="12">
        <f t="shared" si="10"/>
        <v>0.012906955222588619</v>
      </c>
      <c r="H35" s="8">
        <f t="shared" si="10"/>
        <v>0</v>
      </c>
      <c r="I35" s="8">
        <f t="shared" si="10"/>
        <v>0</v>
      </c>
      <c r="J35" s="8">
        <f t="shared" si="10"/>
        <v>0</v>
      </c>
      <c r="K35" s="8">
        <f t="shared" si="10"/>
        <v>0</v>
      </c>
    </row>
    <row r="36" spans="1:11" ht="39.75" customHeight="1">
      <c r="A36" s="6" t="s">
        <v>34</v>
      </c>
      <c r="B36" s="8">
        <v>436</v>
      </c>
      <c r="C36" s="9">
        <f>B36*100/B38</f>
        <v>0.24723827475317284</v>
      </c>
      <c r="D36" s="8">
        <f>164+821.9+136</f>
        <v>1121.9</v>
      </c>
      <c r="E36" s="12">
        <f>D36*100/D38</f>
        <v>0.3982796477644474</v>
      </c>
      <c r="F36" s="8">
        <v>150</v>
      </c>
      <c r="G36" s="12">
        <f>F36*100/F38</f>
        <v>0.012906955222588619</v>
      </c>
      <c r="H36" s="8">
        <v>0</v>
      </c>
      <c r="I36" s="12">
        <v>0</v>
      </c>
      <c r="J36" s="8">
        <v>0</v>
      </c>
      <c r="K36" s="12">
        <v>0</v>
      </c>
    </row>
    <row r="37" spans="1:11" ht="63" customHeight="1">
      <c r="A37" s="19" t="s">
        <v>36</v>
      </c>
      <c r="B37" s="8"/>
      <c r="C37" s="9"/>
      <c r="D37" s="8"/>
      <c r="E37" s="12">
        <f>D37*100/E38</f>
        <v>0</v>
      </c>
      <c r="F37" s="8">
        <f>823565.2+60969.9+73143.6</f>
        <v>957678.7</v>
      </c>
      <c r="G37" s="12">
        <f>F37*100/F38</f>
        <v>82.4047739901792</v>
      </c>
      <c r="H37" s="12">
        <f>60969.7+5320+831294.1</f>
        <v>897583.7999999999</v>
      </c>
      <c r="I37" s="12">
        <f>H37*100/H38</f>
        <v>79.44292300004409</v>
      </c>
      <c r="J37" s="12">
        <f>60969.7+5320+843623.1</f>
        <v>909912.7999999999</v>
      </c>
      <c r="K37" s="12">
        <f>J37*100/J38</f>
        <v>79.66482235143364</v>
      </c>
    </row>
    <row r="38" spans="1:11" ht="36" customHeight="1">
      <c r="A38" s="5" t="s">
        <v>2</v>
      </c>
      <c r="B38" s="10">
        <f>B34+B31+B28+B25+B22+B16++B13+B10+B7+B19</f>
        <v>176348.1</v>
      </c>
      <c r="C38" s="10">
        <f>C34+C31+C28+C25+C22+C16++C13+C10+C7+C19</f>
        <v>100</v>
      </c>
      <c r="D38" s="13">
        <f>D34+D31+D28+D25+D22+D16++D13+D10+D7+D19</f>
        <v>281686.5</v>
      </c>
      <c r="E38" s="10">
        <f>E34+E31+E28+E25+E22+E16++E13+E10+E7+E19</f>
        <v>100</v>
      </c>
      <c r="F38" s="10">
        <f aca="true" t="shared" si="11" ref="F38:K38">F34+F31+F28+F25+F22+F16++F13+F10+F7+F19+F37</f>
        <v>1162164.0999999999</v>
      </c>
      <c r="G38" s="13">
        <f t="shared" si="11"/>
        <v>99.9827907263699</v>
      </c>
      <c r="H38" s="13">
        <f t="shared" si="11"/>
        <v>1129847.4</v>
      </c>
      <c r="I38" s="10">
        <f t="shared" si="11"/>
        <v>100.00000000000001</v>
      </c>
      <c r="J38" s="10">
        <f t="shared" si="11"/>
        <v>1142176.4</v>
      </c>
      <c r="K38" s="10">
        <f t="shared" si="11"/>
        <v>100.00000000000001</v>
      </c>
    </row>
    <row r="39" spans="1:11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1" ht="15.75">
      <c r="F41">
        <v>1162164.1</v>
      </c>
    </row>
    <row r="42" ht="15.75">
      <c r="D42">
        <v>281686.5</v>
      </c>
    </row>
    <row r="43" spans="4:6" ht="15.75">
      <c r="D43">
        <f>D42-D38</f>
        <v>0</v>
      </c>
      <c r="F43">
        <f>F41-F38</f>
        <v>0</v>
      </c>
    </row>
  </sheetData>
  <sheetProtection/>
  <mergeCells count="9">
    <mergeCell ref="I1:K1"/>
    <mergeCell ref="A3:K3"/>
    <mergeCell ref="A4:A6"/>
    <mergeCell ref="B4:K4"/>
    <mergeCell ref="B5:C5"/>
    <mergeCell ref="D5:E5"/>
    <mergeCell ref="F5:G5"/>
    <mergeCell ref="H5:I5"/>
    <mergeCell ref="J5:K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труда и социального 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Толегенова Н.И.</dc:creator>
  <cp:keywords/>
  <dc:description/>
  <cp:lastModifiedBy>AdminSait</cp:lastModifiedBy>
  <cp:lastPrinted>2011-06-27T04:32:43Z</cp:lastPrinted>
  <dcterms:created xsi:type="dcterms:W3CDTF">2008-07-22T03:14:52Z</dcterms:created>
  <dcterms:modified xsi:type="dcterms:W3CDTF">2012-04-06T03:23:36Z</dcterms:modified>
  <cp:category/>
  <cp:version/>
  <cp:contentType/>
  <cp:contentStatus/>
</cp:coreProperties>
</file>